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wahyu\Downloads\"/>
    </mc:Choice>
  </mc:AlternateContent>
  <xr:revisionPtr revIDLastSave="0" documentId="13_ncr:1_{90ACF4DB-C18A-4D6F-A588-EDA717979DF5}" xr6:coauthVersionLast="47" xr6:coauthVersionMax="47" xr10:uidLastSave="{00000000-0000-0000-0000-000000000000}"/>
  <bookViews>
    <workbookView xWindow="2730" yWindow="2730" windowWidth="15375" windowHeight="83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1" i="1" l="1"/>
  <c r="J49" i="1"/>
  <c r="J48" i="1"/>
  <c r="J47" i="1"/>
  <c r="J45" i="1"/>
  <c r="J41" i="1"/>
  <c r="B45" i="1" l="1"/>
  <c r="C45" i="1"/>
  <c r="D45" i="1"/>
  <c r="I33" i="1" l="1"/>
  <c r="I30" i="1"/>
  <c r="I29" i="1"/>
  <c r="I28" i="1"/>
  <c r="I31" i="1" s="1"/>
  <c r="I27" i="1"/>
  <c r="I32" i="1" s="1"/>
  <c r="Q13" i="1"/>
  <c r="D30" i="1" s="1"/>
  <c r="K13" i="1"/>
  <c r="C30" i="1" s="1"/>
  <c r="E13" i="1"/>
  <c r="B30" i="1" s="1"/>
  <c r="Q12" i="1"/>
  <c r="D29" i="1" s="1"/>
  <c r="K12" i="1"/>
  <c r="C29" i="1" s="1"/>
  <c r="E12" i="1"/>
  <c r="B29" i="1" s="1"/>
  <c r="Q11" i="1"/>
  <c r="D28" i="1" s="1"/>
  <c r="K11" i="1"/>
  <c r="C28" i="1" s="1"/>
  <c r="E11" i="1"/>
  <c r="B28" i="1" s="1"/>
  <c r="Q10" i="1"/>
  <c r="D27" i="1" s="1"/>
  <c r="K10" i="1"/>
  <c r="C27" i="1" s="1"/>
  <c r="E10" i="1"/>
  <c r="B27" i="1" s="1"/>
  <c r="Q9" i="1"/>
  <c r="D26" i="1" s="1"/>
  <c r="K9" i="1"/>
  <c r="C26" i="1" s="1"/>
  <c r="E9" i="1"/>
  <c r="B26" i="1" s="1"/>
  <c r="Q8" i="1"/>
  <c r="D25" i="1" s="1"/>
  <c r="K8" i="1"/>
  <c r="C25" i="1" s="1"/>
  <c r="E8" i="1"/>
  <c r="B25" i="1" s="1"/>
  <c r="Q7" i="1"/>
  <c r="D24" i="1" s="1"/>
  <c r="K7" i="1"/>
  <c r="C24" i="1" s="1"/>
  <c r="E7" i="1"/>
  <c r="B24" i="1" s="1"/>
  <c r="Q6" i="1"/>
  <c r="D23" i="1" s="1"/>
  <c r="K6" i="1"/>
  <c r="C23" i="1" s="1"/>
  <c r="E6" i="1"/>
  <c r="B23" i="1" s="1"/>
  <c r="Q5" i="1"/>
  <c r="D22" i="1" s="1"/>
  <c r="D35" i="1" s="1"/>
  <c r="K5" i="1"/>
  <c r="C22" i="1" s="1"/>
  <c r="C35" i="1" s="1"/>
  <c r="E5" i="1"/>
  <c r="B22" i="1" s="1"/>
  <c r="B35" i="1" l="1"/>
  <c r="D34" i="1"/>
  <c r="C34" i="1"/>
  <c r="F23" i="1"/>
  <c r="E23" i="1"/>
  <c r="C40" i="1" s="1"/>
  <c r="E25" i="1"/>
  <c r="B41" i="1" s="1"/>
  <c r="F25" i="1"/>
  <c r="E27" i="1"/>
  <c r="D41" i="1" s="1"/>
  <c r="F27" i="1"/>
  <c r="E29" i="1"/>
  <c r="C42" i="1" s="1"/>
  <c r="F29" i="1"/>
  <c r="O31" i="1"/>
  <c r="N31" i="1"/>
  <c r="O30" i="1"/>
  <c r="B34" i="1"/>
  <c r="E22" i="1"/>
  <c r="F22" i="1"/>
  <c r="F24" i="1"/>
  <c r="E24" i="1"/>
  <c r="D40" i="1" s="1"/>
  <c r="F26" i="1"/>
  <c r="E26" i="1"/>
  <c r="C41" i="1" s="1"/>
  <c r="E28" i="1"/>
  <c r="B42" i="1" s="1"/>
  <c r="F28" i="1"/>
  <c r="E30" i="1"/>
  <c r="D42" i="1" s="1"/>
  <c r="F30" i="1"/>
  <c r="N30" i="1"/>
  <c r="N29" i="1"/>
  <c r="N28" i="1"/>
  <c r="N27" i="1"/>
  <c r="O29" i="1"/>
  <c r="O27" i="1"/>
  <c r="O28" i="1"/>
  <c r="F34" i="1" l="1"/>
  <c r="F35" i="1"/>
  <c r="D44" i="1"/>
  <c r="E42" i="1"/>
  <c r="J43" i="1" s="1"/>
  <c r="B40" i="1"/>
  <c r="E34" i="1"/>
  <c r="I23" i="1" s="1"/>
  <c r="C44" i="1"/>
  <c r="E41" i="1"/>
  <c r="J42" i="1" s="1"/>
  <c r="F41" i="1" l="1"/>
  <c r="B44" i="1"/>
  <c r="E40" i="1"/>
  <c r="J33" i="1"/>
  <c r="J29" i="1"/>
  <c r="K29" i="1" s="1"/>
  <c r="J28" i="1"/>
  <c r="J27" i="1"/>
  <c r="K27" i="1" s="1"/>
  <c r="F42" i="1"/>
  <c r="J32" i="1" l="1"/>
  <c r="K32" i="1" s="1"/>
  <c r="K28" i="1"/>
  <c r="J30" i="1"/>
  <c r="K30" i="1" s="1"/>
  <c r="L30" i="1" s="1"/>
  <c r="M30" i="1" s="1"/>
  <c r="E44" i="1"/>
  <c r="F40" i="1"/>
  <c r="L29" i="1" l="1"/>
  <c r="M29" i="1" s="1"/>
  <c r="J35" i="1"/>
  <c r="L28" i="1"/>
  <c r="M28" i="1" s="1"/>
  <c r="J31" i="1"/>
  <c r="K31" i="1" s="1"/>
  <c r="L31" i="1" s="1"/>
  <c r="M31" i="1" s="1"/>
  <c r="L27" i="1"/>
  <c r="M27" i="1" s="1"/>
</calcChain>
</file>

<file path=xl/sharedStrings.xml><?xml version="1.0" encoding="utf-8"?>
<sst xmlns="http://schemas.openxmlformats.org/spreadsheetml/2006/main" count="101" uniqueCount="54">
  <si>
    <t>Perlakuan</t>
  </si>
  <si>
    <t>Ulangan 1</t>
  </si>
  <si>
    <t>Rata-rata</t>
  </si>
  <si>
    <t>Ulangan 2</t>
  </si>
  <si>
    <t>Ulangan 3</t>
  </si>
  <si>
    <t>Tabel Anova RAK Faktorial</t>
  </si>
  <si>
    <t>Ulangan</t>
  </si>
  <si>
    <t>Jumlah</t>
  </si>
  <si>
    <t>Rata²</t>
  </si>
  <si>
    <t>I</t>
  </si>
  <si>
    <t>II</t>
  </si>
  <si>
    <t>III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</si>
  <si>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</si>
  <si>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</si>
  <si>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</si>
  <si>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</si>
  <si>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</si>
  <si>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</si>
  <si>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</si>
  <si>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</si>
  <si>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</si>
  <si>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</si>
  <si>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</si>
  <si>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</si>
  <si>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</si>
  <si>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 xml:space="preserve">total </t>
  </si>
  <si>
    <t>Total</t>
  </si>
  <si>
    <t xml:space="preserve">Tabel dua arah </t>
  </si>
  <si>
    <t>Rataan</t>
  </si>
  <si>
    <t>BNJ</t>
  </si>
  <si>
    <t>Rerata</t>
  </si>
  <si>
    <t>Pengamatan Berat Kering Tanaman Bawang Merah Umur 60 HST</t>
  </si>
  <si>
    <t>Rata-rata Berat Kering Bawang Merah Umur 60 HST</t>
  </si>
  <si>
    <t>d</t>
  </si>
  <si>
    <t>p</t>
  </si>
  <si>
    <t>D</t>
  </si>
  <si>
    <t>P</t>
  </si>
  <si>
    <t>P1</t>
  </si>
  <si>
    <t>P2</t>
  </si>
  <si>
    <t>P3</t>
  </si>
  <si>
    <t>sd(3;16)</t>
  </si>
  <si>
    <t>D1</t>
  </si>
  <si>
    <t>D2</t>
  </si>
  <si>
    <t>D3</t>
  </si>
  <si>
    <t>D1P1</t>
  </si>
  <si>
    <t>D1P2</t>
  </si>
  <si>
    <t>D1P3</t>
  </si>
  <si>
    <t>D2P1</t>
  </si>
  <si>
    <t>D2P2</t>
  </si>
  <si>
    <t>D2P3</t>
  </si>
  <si>
    <t>D3P1</t>
  </si>
  <si>
    <t>D3P2</t>
  </si>
  <si>
    <t>D3P3</t>
  </si>
  <si>
    <t>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</si>
</sst>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2" borderId="6" xfId="0" applyFill="1" applyBorder="1"/>
    <xf numFmtId="0" fontId="0" fillId="0" borderId="6" xfId="0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165" fontId="0" fillId="0" borderId="0" xfId="0" applyNumberFormat="1"/>
    <xf numFmtId="165" fontId="0" fillId="0" borderId="6" xfId="0" applyNumberFormat="1" applyBorder="1"/>
    <xf numFmtId="165" fontId="0" fillId="0" borderId="0" xfId="0" applyNumberFormat="1" applyAlignment="1">
      <alignment horizontal="center"/>
    </xf>
    <xf numFmtId="0" fontId="0" fillId="5" borderId="0" xfId="0" applyFill="1" applyAlignment="1">
      <alignment horizontal="left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51"/>
  <sheetViews>
    <sheetView tabSelected="1" topLeftCell="F39" workbookViewId="0">
      <selection activeCell="H52" sqref="H52"/>
    </sheetView>
  </sheetViews>
  <sheetFormatPr defaultRowHeight="15" x14ac:dyDescent="0.25"/>
  <sheetData>
    <row r="2" spans="1:17" x14ac:dyDescent="0.25">
      <c r="A2" t="s">
        <v>31</v>
      </c>
    </row>
    <row r="3" spans="1:17" x14ac:dyDescent="0.25">
      <c r="A3" s="21" t="s">
        <v>0</v>
      </c>
      <c r="B3" s="23" t="s">
        <v>1</v>
      </c>
      <c r="C3" s="24"/>
      <c r="D3" s="25"/>
      <c r="E3" s="21" t="s">
        <v>2</v>
      </c>
      <c r="G3" s="21" t="s">
        <v>0</v>
      </c>
      <c r="H3" s="23" t="s">
        <v>3</v>
      </c>
      <c r="I3" s="24"/>
      <c r="J3" s="25"/>
      <c r="K3" s="21" t="s">
        <v>2</v>
      </c>
      <c r="M3" s="21" t="s">
        <v>0</v>
      </c>
      <c r="N3" s="23" t="s">
        <v>4</v>
      </c>
      <c r="O3" s="24"/>
      <c r="P3" s="25"/>
      <c r="Q3" s="21" t="s">
        <v>2</v>
      </c>
    </row>
    <row r="4" spans="1:17" x14ac:dyDescent="0.25">
      <c r="A4" s="22"/>
      <c r="B4" s="1">
        <v>1</v>
      </c>
      <c r="C4" s="1">
        <v>2</v>
      </c>
      <c r="D4" s="1">
        <v>3</v>
      </c>
      <c r="E4" s="22"/>
      <c r="G4" s="22"/>
      <c r="H4" s="1">
        <v>1</v>
      </c>
      <c r="I4" s="1">
        <v>2</v>
      </c>
      <c r="J4" s="1">
        <v>3</v>
      </c>
      <c r="K4" s="22"/>
      <c r="M4" s="22"/>
      <c r="N4" s="1">
        <v>1</v>
      </c>
      <c r="O4" s="1">
        <v>2</v>
      </c>
      <c r="P4" s="1">
        <v>3</v>
      </c>
      <c r="Q4" s="22"/>
    </row>
    <row r="5" spans="1:17" x14ac:dyDescent="0.25">
      <c r="A5" s="2" t="s">
        <v>44</v>
      </c>
      <c r="B5" s="2">
        <v>1</v>
      </c>
      <c r="C5" s="2">
        <v>1.1000000000000001</v>
      </c>
      <c r="D5" s="2"/>
      <c r="E5" s="2">
        <f>AVERAGE(B5:D5)</f>
        <v>1.05</v>
      </c>
      <c r="G5" s="2" t="s">
        <v>44</v>
      </c>
      <c r="H5" s="2">
        <v>0.3</v>
      </c>
      <c r="I5" s="2">
        <v>0.6</v>
      </c>
      <c r="J5" s="2">
        <v>1</v>
      </c>
      <c r="K5" s="2">
        <f>AVERAGE(H5:J5)</f>
        <v>0.6333333333333333</v>
      </c>
      <c r="M5" s="2" t="s">
        <v>44</v>
      </c>
      <c r="N5" s="2">
        <v>0.5</v>
      </c>
      <c r="O5" s="2">
        <v>0.7</v>
      </c>
      <c r="P5" s="2">
        <v>0.8</v>
      </c>
      <c r="Q5" s="2">
        <f>AVERAGE(N5:P5)</f>
        <v>0.66666666666666663</v>
      </c>
    </row>
    <row r="6" spans="1:17" x14ac:dyDescent="0.25">
      <c r="A6" s="2" t="s">
        <v>45</v>
      </c>
      <c r="B6" s="2">
        <v>2</v>
      </c>
      <c r="C6" s="2">
        <v>0.6</v>
      </c>
      <c r="D6" s="2">
        <v>1.8</v>
      </c>
      <c r="E6" s="2">
        <f t="shared" ref="E6:E13" si="0">AVERAGE(B6:D6)</f>
        <v>1.4666666666666668</v>
      </c>
      <c r="G6" s="2" t="s">
        <v>45</v>
      </c>
      <c r="H6" s="2">
        <v>1</v>
      </c>
      <c r="I6" s="2">
        <v>0.5</v>
      </c>
      <c r="J6" s="2">
        <v>0.4</v>
      </c>
      <c r="K6" s="2">
        <f t="shared" ref="K6:K13" si="1">AVERAGE(H6:J6)</f>
        <v>0.6333333333333333</v>
      </c>
      <c r="M6" s="2" t="s">
        <v>45</v>
      </c>
      <c r="N6" s="2">
        <v>0.4</v>
      </c>
      <c r="O6" s="2">
        <v>1.1000000000000001</v>
      </c>
      <c r="P6" s="2">
        <v>0.5</v>
      </c>
      <c r="Q6" s="2">
        <f t="shared" ref="Q6:Q13" si="2">AVERAGE(N6:P6)</f>
        <v>0.66666666666666663</v>
      </c>
    </row>
    <row r="7" spans="1:17" x14ac:dyDescent="0.25">
      <c r="A7" s="2" t="s">
        <v>46</v>
      </c>
      <c r="B7" s="2">
        <v>0.4</v>
      </c>
      <c r="C7" s="2">
        <v>1.7</v>
      </c>
      <c r="D7" s="2">
        <v>0.6</v>
      </c>
      <c r="E7" s="2">
        <f t="shared" si="0"/>
        <v>0.9</v>
      </c>
      <c r="G7" s="2" t="s">
        <v>46</v>
      </c>
      <c r="H7" s="2">
        <v>0.9</v>
      </c>
      <c r="I7" s="2">
        <v>0.9</v>
      </c>
      <c r="J7" s="2">
        <v>0.3</v>
      </c>
      <c r="K7" s="2">
        <f t="shared" si="1"/>
        <v>0.70000000000000007</v>
      </c>
      <c r="M7" s="2" t="s">
        <v>46</v>
      </c>
      <c r="N7" s="2">
        <v>0.3</v>
      </c>
      <c r="O7" s="2">
        <v>0.5</v>
      </c>
      <c r="P7" s="2">
        <v>0.6</v>
      </c>
      <c r="Q7" s="2">
        <f t="shared" si="2"/>
        <v>0.46666666666666662</v>
      </c>
    </row>
    <row r="8" spans="1:17" x14ac:dyDescent="0.25">
      <c r="A8" s="2" t="s">
        <v>47</v>
      </c>
      <c r="B8" s="2">
        <v>0.8</v>
      </c>
      <c r="C8" s="2">
        <v>1.7</v>
      </c>
      <c r="D8" s="2">
        <v>0.7</v>
      </c>
      <c r="E8" s="2">
        <f t="shared" si="0"/>
        <v>1.0666666666666667</v>
      </c>
      <c r="G8" s="2" t="s">
        <v>47</v>
      </c>
      <c r="H8" s="2">
        <v>1.1000000000000001</v>
      </c>
      <c r="I8" s="2">
        <v>0.4</v>
      </c>
      <c r="J8" s="2">
        <v>0.7</v>
      </c>
      <c r="K8" s="2">
        <f t="shared" si="1"/>
        <v>0.73333333333333339</v>
      </c>
      <c r="M8" s="2" t="s">
        <v>47</v>
      </c>
      <c r="N8" s="2">
        <v>0.3</v>
      </c>
      <c r="O8" s="2">
        <v>0.4</v>
      </c>
      <c r="P8" s="2">
        <v>0.3</v>
      </c>
      <c r="Q8" s="2">
        <f t="shared" si="2"/>
        <v>0.33333333333333331</v>
      </c>
    </row>
    <row r="9" spans="1:17" x14ac:dyDescent="0.25">
      <c r="A9" s="2" t="s">
        <v>48</v>
      </c>
      <c r="B9" s="2">
        <v>0.9</v>
      </c>
      <c r="C9" s="2">
        <v>1</v>
      </c>
      <c r="D9" s="2">
        <v>0.3</v>
      </c>
      <c r="E9" s="2">
        <f t="shared" si="0"/>
        <v>0.73333333333333328</v>
      </c>
      <c r="G9" s="2" t="s">
        <v>48</v>
      </c>
      <c r="H9" s="2">
        <v>1.1000000000000001</v>
      </c>
      <c r="I9" s="2">
        <v>0.5</v>
      </c>
      <c r="J9" s="2">
        <v>0.9</v>
      </c>
      <c r="K9" s="2">
        <f t="shared" si="1"/>
        <v>0.83333333333333337</v>
      </c>
      <c r="M9" s="2" t="s">
        <v>48</v>
      </c>
      <c r="N9" s="2">
        <v>0.3</v>
      </c>
      <c r="O9" s="2">
        <v>0.6</v>
      </c>
      <c r="P9" s="2">
        <v>1.6</v>
      </c>
      <c r="Q9" s="2">
        <f t="shared" si="2"/>
        <v>0.83333333333333337</v>
      </c>
    </row>
    <row r="10" spans="1:17" x14ac:dyDescent="0.25">
      <c r="A10" s="2" t="s">
        <v>49</v>
      </c>
      <c r="B10" s="2">
        <v>0.5</v>
      </c>
      <c r="C10" s="2">
        <v>0.6</v>
      </c>
      <c r="D10" s="2">
        <v>0.5</v>
      </c>
      <c r="E10" s="2">
        <f t="shared" si="0"/>
        <v>0.53333333333333333</v>
      </c>
      <c r="G10" s="2" t="s">
        <v>49</v>
      </c>
      <c r="H10" s="2">
        <v>1</v>
      </c>
      <c r="I10" s="2">
        <v>0.4</v>
      </c>
      <c r="J10" s="2">
        <v>0.8</v>
      </c>
      <c r="K10" s="2">
        <f t="shared" si="1"/>
        <v>0.73333333333333339</v>
      </c>
      <c r="M10" s="2" t="s">
        <v>49</v>
      </c>
      <c r="N10" s="2">
        <v>0.3</v>
      </c>
      <c r="O10" s="2">
        <v>0.9</v>
      </c>
      <c r="P10" s="2">
        <v>0.6</v>
      </c>
      <c r="Q10" s="2">
        <f t="shared" si="2"/>
        <v>0.6</v>
      </c>
    </row>
    <row r="11" spans="1:17" x14ac:dyDescent="0.25">
      <c r="A11" s="2" t="s">
        <v>50</v>
      </c>
      <c r="B11" s="2">
        <v>0.4</v>
      </c>
      <c r="C11" s="2">
        <v>0.5</v>
      </c>
      <c r="D11" s="2">
        <v>0.3</v>
      </c>
      <c r="E11" s="2">
        <f t="shared" si="0"/>
        <v>0.39999999999999997</v>
      </c>
      <c r="G11" s="2" t="s">
        <v>50</v>
      </c>
      <c r="H11" s="2">
        <v>0.3</v>
      </c>
      <c r="I11" s="2">
        <v>0.2</v>
      </c>
      <c r="J11" s="2">
        <v>0.8</v>
      </c>
      <c r="K11" s="2">
        <f t="shared" si="1"/>
        <v>0.43333333333333335</v>
      </c>
      <c r="M11" s="2" t="s">
        <v>50</v>
      </c>
      <c r="N11" s="2">
        <v>0.5</v>
      </c>
      <c r="O11" s="2">
        <v>1</v>
      </c>
      <c r="P11" s="2">
        <v>0.3</v>
      </c>
      <c r="Q11" s="2">
        <f t="shared" si="2"/>
        <v>0.6</v>
      </c>
    </row>
    <row r="12" spans="1:17" x14ac:dyDescent="0.25">
      <c r="A12" s="2" t="s">
        <v>51</v>
      </c>
      <c r="B12" s="2">
        <v>0.3</v>
      </c>
      <c r="C12" s="2">
        <v>0.4</v>
      </c>
      <c r="D12" s="2">
        <v>0.7</v>
      </c>
      <c r="E12" s="2">
        <f t="shared" si="0"/>
        <v>0.46666666666666662</v>
      </c>
      <c r="G12" s="2" t="s">
        <v>51</v>
      </c>
      <c r="H12" s="2">
        <v>0.3</v>
      </c>
      <c r="I12" s="2">
        <v>0.6</v>
      </c>
      <c r="J12" s="2">
        <v>0.9</v>
      </c>
      <c r="K12" s="2">
        <f t="shared" si="1"/>
        <v>0.6</v>
      </c>
      <c r="M12" s="2" t="s">
        <v>51</v>
      </c>
      <c r="N12" s="2">
        <v>0.3</v>
      </c>
      <c r="O12" s="2">
        <v>0.5</v>
      </c>
      <c r="P12" s="2">
        <v>0.4</v>
      </c>
      <c r="Q12" s="2">
        <f t="shared" si="2"/>
        <v>0.40000000000000008</v>
      </c>
    </row>
    <row r="13" spans="1:17" x14ac:dyDescent="0.25">
      <c r="A13" s="2" t="s">
        <v>52</v>
      </c>
      <c r="B13" s="2">
        <v>0.8</v>
      </c>
      <c r="C13" s="2">
        <v>1.1000000000000001</v>
      </c>
      <c r="D13" s="2">
        <v>0.6</v>
      </c>
      <c r="E13" s="2">
        <f t="shared" si="0"/>
        <v>0.83333333333333337</v>
      </c>
      <c r="G13" s="2" t="s">
        <v>52</v>
      </c>
      <c r="H13" s="2">
        <v>0.6</v>
      </c>
      <c r="I13" s="2">
        <v>0.7</v>
      </c>
      <c r="J13" s="2">
        <v>0.5</v>
      </c>
      <c r="K13" s="2">
        <f t="shared" si="1"/>
        <v>0.6</v>
      </c>
      <c r="M13" s="2" t="s">
        <v>52</v>
      </c>
      <c r="N13" s="2">
        <v>0.3</v>
      </c>
      <c r="O13" s="2">
        <v>0.3</v>
      </c>
      <c r="P13" s="2">
        <v>0.9</v>
      </c>
      <c r="Q13" s="2">
        <f t="shared" si="2"/>
        <v>0.5</v>
      </c>
    </row>
    <row r="14" spans="1:17" x14ac:dyDescent="0.25">
      <c r="A14" s="2"/>
      <c r="B14" s="2"/>
      <c r="C14" s="2"/>
      <c r="D14" s="2"/>
      <c r="E14" s="2"/>
      <c r="G14" s="2"/>
      <c r="H14" s="2"/>
      <c r="I14" s="2"/>
      <c r="J14" s="2"/>
      <c r="K14" s="2"/>
      <c r="M14" s="2"/>
      <c r="N14" s="2"/>
      <c r="O14" s="2"/>
      <c r="P14" s="2"/>
      <c r="Q14" s="2"/>
    </row>
    <row r="15" spans="1:17" x14ac:dyDescent="0.25">
      <c r="A15" s="2"/>
      <c r="B15" s="2"/>
      <c r="C15" s="2"/>
      <c r="D15" s="2"/>
      <c r="E15" s="2"/>
      <c r="G15" s="2"/>
      <c r="H15" s="2"/>
      <c r="I15" s="2"/>
      <c r="J15" s="2"/>
      <c r="K15" s="2"/>
      <c r="M15" s="2"/>
      <c r="N15" s="2"/>
      <c r="O15" s="2"/>
      <c r="P15" s="2"/>
      <c r="Q15" s="2"/>
    </row>
    <row r="16" spans="1:17" x14ac:dyDescent="0.25">
      <c r="A16" s="2"/>
      <c r="B16" s="2"/>
      <c r="C16" s="2"/>
      <c r="D16" s="2"/>
      <c r="E16" s="2"/>
      <c r="G16" s="2"/>
      <c r="H16" s="2"/>
      <c r="I16" s="2"/>
      <c r="J16" s="2"/>
      <c r="K16" s="2"/>
      <c r="M16" s="2"/>
      <c r="N16" s="2"/>
      <c r="O16" s="2"/>
      <c r="P16" s="2"/>
      <c r="Q16" s="2"/>
    </row>
    <row r="19" spans="1:15" x14ac:dyDescent="0.25">
      <c r="A19" s="20" t="s">
        <v>32</v>
      </c>
      <c r="B19" s="20"/>
      <c r="C19" s="20"/>
      <c r="D19" s="20"/>
      <c r="E19" s="20"/>
      <c r="H19" s="3" t="s">
        <v>5</v>
      </c>
    </row>
    <row r="20" spans="1:15" ht="15.75" x14ac:dyDescent="0.25">
      <c r="A20" s="27" t="s">
        <v>0</v>
      </c>
      <c r="B20" s="28" t="s">
        <v>6</v>
      </c>
      <c r="C20" s="28"/>
      <c r="D20" s="28"/>
      <c r="E20" s="29" t="s">
        <v>7</v>
      </c>
      <c r="F20" s="29" t="s">
        <v>8</v>
      </c>
      <c r="H20" s="2" t="s">
        <v>33</v>
      </c>
      <c r="I20" s="2">
        <v>3</v>
      </c>
    </row>
    <row r="21" spans="1:15" ht="15.75" x14ac:dyDescent="0.25">
      <c r="A21" s="27"/>
      <c r="B21" s="4" t="s">
        <v>9</v>
      </c>
      <c r="C21" s="4" t="s">
        <v>10</v>
      </c>
      <c r="D21" s="4" t="s">
        <v>11</v>
      </c>
      <c r="E21" s="30"/>
      <c r="F21" s="30"/>
      <c r="H21" s="2" t="s">
        <v>34</v>
      </c>
      <c r="I21" s="2">
        <v>3</v>
      </c>
    </row>
    <row r="22" spans="1:15" x14ac:dyDescent="0.25">
      <c r="A22" s="2" t="s">
        <v>44</v>
      </c>
      <c r="B22" s="5">
        <f>E5</f>
        <v>1.05</v>
      </c>
      <c r="C22" s="5">
        <f>K5</f>
        <v>0.6333333333333333</v>
      </c>
      <c r="D22" s="5">
        <f>Q5</f>
        <v>0.66666666666666663</v>
      </c>
      <c r="E22" s="5">
        <f>SUM(B22:D22)</f>
        <v>2.35</v>
      </c>
      <c r="F22" s="5">
        <f>AVERAGE(B22:D22)</f>
        <v>0.78333333333333333</v>
      </c>
      <c r="G22" s="6"/>
      <c r="H22" s="2" t="s">
        <v>12</v>
      </c>
      <c r="I22" s="2">
        <v>3</v>
      </c>
    </row>
    <row r="23" spans="1:15" x14ac:dyDescent="0.25">
      <c r="A23" s="2" t="s">
        <v>45</v>
      </c>
      <c r="B23" s="5">
        <f t="shared" ref="B23:B30" si="3">E6</f>
        <v>1.4666666666666668</v>
      </c>
      <c r="C23" s="5">
        <f t="shared" ref="C23:C30" si="4">K6</f>
        <v>0.6333333333333333</v>
      </c>
      <c r="D23" s="5">
        <f t="shared" ref="D23:D30" si="5">Q6</f>
        <v>0.66666666666666663</v>
      </c>
      <c r="E23" s="5">
        <f t="shared" ref="E23:E30" si="6">SUM(B23:D23)</f>
        <v>2.7666666666666666</v>
      </c>
      <c r="F23" s="5">
        <f t="shared" ref="F23:F30" si="7">AVERAGE(B23:D23)</f>
        <v>0.92222222222222217</v>
      </c>
      <c r="H23" s="2" t="s">
        <v>13</v>
      </c>
      <c r="I23" s="2">
        <f>(E34^2)/(I20*I21*I22)</f>
        <v>12.561985596707821</v>
      </c>
    </row>
    <row r="24" spans="1:15" x14ac:dyDescent="0.25">
      <c r="A24" s="2" t="s">
        <v>46</v>
      </c>
      <c r="B24" s="5">
        <f t="shared" si="3"/>
        <v>0.9</v>
      </c>
      <c r="C24" s="5">
        <f t="shared" si="4"/>
        <v>0.70000000000000007</v>
      </c>
      <c r="D24" s="5">
        <f t="shared" si="5"/>
        <v>0.46666666666666662</v>
      </c>
      <c r="E24" s="5">
        <f t="shared" si="6"/>
        <v>2.0666666666666669</v>
      </c>
      <c r="F24" s="5">
        <f t="shared" si="7"/>
        <v>0.68888888888888899</v>
      </c>
    </row>
    <row r="25" spans="1:15" x14ac:dyDescent="0.25">
      <c r="A25" s="2" t="s">
        <v>47</v>
      </c>
      <c r="B25" s="5">
        <f t="shared" si="3"/>
        <v>1.0666666666666667</v>
      </c>
      <c r="C25" s="5">
        <f t="shared" si="4"/>
        <v>0.73333333333333339</v>
      </c>
      <c r="D25" s="5">
        <f t="shared" si="5"/>
        <v>0.33333333333333331</v>
      </c>
      <c r="E25" s="5">
        <f t="shared" si="6"/>
        <v>2.1333333333333333</v>
      </c>
      <c r="F25" s="5">
        <f t="shared" si="7"/>
        <v>0.71111111111111114</v>
      </c>
      <c r="H25" t="s">
        <v>14</v>
      </c>
    </row>
    <row r="26" spans="1:15" ht="15.75" x14ac:dyDescent="0.25">
      <c r="A26" s="2" t="s">
        <v>48</v>
      </c>
      <c r="B26" s="5">
        <f t="shared" si="3"/>
        <v>0.73333333333333328</v>
      </c>
      <c r="C26" s="5">
        <f t="shared" si="4"/>
        <v>0.83333333333333337</v>
      </c>
      <c r="D26" s="5">
        <f t="shared" si="5"/>
        <v>0.83333333333333337</v>
      </c>
      <c r="E26" s="5">
        <f t="shared" si="6"/>
        <v>2.4</v>
      </c>
      <c r="F26" s="5">
        <f t="shared" si="7"/>
        <v>0.79999999999999993</v>
      </c>
      <c r="H26" s="4" t="s">
        <v>15</v>
      </c>
      <c r="I26" s="4" t="s">
        <v>16</v>
      </c>
      <c r="J26" s="4" t="s">
        <v>17</v>
      </c>
      <c r="K26" s="4" t="s">
        <v>18</v>
      </c>
      <c r="L26" s="4" t="s">
        <v>19</v>
      </c>
      <c r="M26" s="4"/>
      <c r="N26" s="4" t="s">
        <v>20</v>
      </c>
      <c r="O26" s="4" t="s">
        <v>21</v>
      </c>
    </row>
    <row r="27" spans="1:15" x14ac:dyDescent="0.25">
      <c r="A27" s="2" t="s">
        <v>49</v>
      </c>
      <c r="B27" s="5">
        <f t="shared" si="3"/>
        <v>0.53333333333333333</v>
      </c>
      <c r="C27" s="5">
        <f t="shared" si="4"/>
        <v>0.73333333333333339</v>
      </c>
      <c r="D27" s="5">
        <f t="shared" si="5"/>
        <v>0.6</v>
      </c>
      <c r="E27" s="5">
        <f t="shared" si="6"/>
        <v>1.8666666666666667</v>
      </c>
      <c r="F27" s="5">
        <f t="shared" si="7"/>
        <v>0.62222222222222223</v>
      </c>
      <c r="H27" s="2" t="s">
        <v>22</v>
      </c>
      <c r="I27" s="2">
        <f>I22-1</f>
        <v>2</v>
      </c>
      <c r="J27" s="7">
        <f>SUMSQ(B34:D34)/(I20*I21)-I23</f>
        <v>0.32508230452674702</v>
      </c>
      <c r="K27" s="7">
        <f t="shared" ref="K27:K32" si="8">J27/I27</f>
        <v>0.16254115226337351</v>
      </c>
      <c r="L27" s="7">
        <f>K27/$K$32</f>
        <v>2.8805980354171741</v>
      </c>
      <c r="M27" s="2" t="str">
        <f>IF(L27&lt;N27,"tn",IF(L27&lt;O27,"*","*"))</f>
        <v>tn</v>
      </c>
      <c r="N27" s="2">
        <f>FINV(5%,$I27,$I$32)</f>
        <v>3.6337234675916301</v>
      </c>
      <c r="O27" s="2">
        <f>FINV(1%,$I27,$I$32)</f>
        <v>6.2262352803113821</v>
      </c>
    </row>
    <row r="28" spans="1:15" x14ac:dyDescent="0.25">
      <c r="A28" s="2" t="s">
        <v>50</v>
      </c>
      <c r="B28" s="5">
        <f t="shared" si="3"/>
        <v>0.39999999999999997</v>
      </c>
      <c r="C28" s="5">
        <f t="shared" si="4"/>
        <v>0.43333333333333335</v>
      </c>
      <c r="D28" s="5">
        <f t="shared" si="5"/>
        <v>0.6</v>
      </c>
      <c r="E28" s="5">
        <f t="shared" si="6"/>
        <v>1.4333333333333331</v>
      </c>
      <c r="F28" s="5">
        <f t="shared" si="7"/>
        <v>0.47777777777777769</v>
      </c>
      <c r="H28" s="2" t="s">
        <v>23</v>
      </c>
      <c r="I28" s="2">
        <f>(I20*I21)-1</f>
        <v>8</v>
      </c>
      <c r="J28" s="7">
        <f>SUMSQ(E22:E33)/I22-I23</f>
        <v>0.50032921810699627</v>
      </c>
      <c r="K28" s="7">
        <f t="shared" si="8"/>
        <v>6.2541152263374533E-2</v>
      </c>
      <c r="L28" s="7">
        <f t="shared" ref="L28:L31" si="9">K28/$K$32</f>
        <v>1.108371128381614</v>
      </c>
      <c r="M28" s="2" t="str">
        <f t="shared" ref="M28:M31" si="10">IF(L28&lt;N28,"tn",IF(L28&lt;O28,"*","**"))</f>
        <v>tn</v>
      </c>
      <c r="N28" s="2">
        <f t="shared" ref="N28:N31" si="11">FINV(5%,$I28,$I$32)</f>
        <v>2.5910961798744014</v>
      </c>
      <c r="O28" s="2">
        <f t="shared" ref="O28:O31" si="12">FINV(1%,$I28,$I$32)</f>
        <v>3.8895721399261927</v>
      </c>
    </row>
    <row r="29" spans="1:15" x14ac:dyDescent="0.25">
      <c r="A29" s="2" t="s">
        <v>51</v>
      </c>
      <c r="B29" s="5">
        <f t="shared" si="3"/>
        <v>0.46666666666666662</v>
      </c>
      <c r="C29" s="5">
        <f t="shared" si="4"/>
        <v>0.6</v>
      </c>
      <c r="D29" s="5">
        <f t="shared" si="5"/>
        <v>0.40000000000000008</v>
      </c>
      <c r="E29" s="5">
        <f t="shared" si="6"/>
        <v>1.4666666666666668</v>
      </c>
      <c r="F29" s="5">
        <f t="shared" si="7"/>
        <v>0.48888888888888893</v>
      </c>
      <c r="H29" s="2" t="s">
        <v>35</v>
      </c>
      <c r="I29" s="2">
        <f>I20-1</f>
        <v>2</v>
      </c>
      <c r="J29" s="7">
        <f>SUMSQ(E40:E43)/(I22*I21)-I23</f>
        <v>0.31816872427983611</v>
      </c>
      <c r="K29" s="7">
        <f t="shared" si="8"/>
        <v>0.15908436213991806</v>
      </c>
      <c r="L29" s="7">
        <f t="shared" si="9"/>
        <v>2.8193358707295482</v>
      </c>
      <c r="M29" s="2" t="str">
        <f t="shared" si="10"/>
        <v>tn</v>
      </c>
      <c r="N29" s="2">
        <f t="shared" si="11"/>
        <v>3.6337234675916301</v>
      </c>
      <c r="O29" s="2">
        <f t="shared" si="12"/>
        <v>6.2262352803113821</v>
      </c>
    </row>
    <row r="30" spans="1:15" x14ac:dyDescent="0.25">
      <c r="A30" s="2" t="s">
        <v>52</v>
      </c>
      <c r="B30" s="5">
        <f t="shared" si="3"/>
        <v>0.83333333333333337</v>
      </c>
      <c r="C30" s="5">
        <f t="shared" si="4"/>
        <v>0.6</v>
      </c>
      <c r="D30" s="5">
        <f t="shared" si="5"/>
        <v>0.5</v>
      </c>
      <c r="E30" s="5">
        <f t="shared" si="6"/>
        <v>1.9333333333333333</v>
      </c>
      <c r="F30" s="5">
        <f t="shared" si="7"/>
        <v>0.64444444444444449</v>
      </c>
      <c r="H30" s="2" t="s">
        <v>36</v>
      </c>
      <c r="I30" s="2">
        <f>I21-1</f>
        <v>2</v>
      </c>
      <c r="J30" s="7">
        <f>SUMSQ(B44:D44)/(I22*I20)-I23</f>
        <v>4.0884773662549279E-2</v>
      </c>
      <c r="K30" s="7">
        <f t="shared" si="8"/>
        <v>2.0442386831274639E-2</v>
      </c>
      <c r="L30" s="7">
        <f t="shared" si="9"/>
        <v>0.36228547986414689</v>
      </c>
      <c r="M30" s="2" t="str">
        <f t="shared" si="10"/>
        <v>tn</v>
      </c>
      <c r="N30" s="2">
        <f t="shared" si="11"/>
        <v>3.6337234675916301</v>
      </c>
      <c r="O30" s="2">
        <f t="shared" si="12"/>
        <v>6.2262352803113821</v>
      </c>
    </row>
    <row r="31" spans="1:15" x14ac:dyDescent="0.25">
      <c r="A31" s="2"/>
      <c r="B31" s="5"/>
      <c r="C31" s="5"/>
      <c r="D31" s="5"/>
      <c r="E31" s="5"/>
      <c r="F31" s="5"/>
      <c r="H31" s="2" t="s">
        <v>53</v>
      </c>
      <c r="I31" s="2">
        <f>I28-I29-I30</f>
        <v>4</v>
      </c>
      <c r="J31" s="7">
        <f>J28-J29-J30</f>
        <v>0.14127572016461087</v>
      </c>
      <c r="K31" s="7">
        <f t="shared" si="8"/>
        <v>3.5318930041152719E-2</v>
      </c>
      <c r="L31" s="7">
        <f t="shared" si="9"/>
        <v>0.6259315814663805</v>
      </c>
      <c r="M31" s="2" t="str">
        <f t="shared" si="10"/>
        <v>tn</v>
      </c>
      <c r="N31" s="2">
        <f t="shared" si="11"/>
        <v>3.0069172799243447</v>
      </c>
      <c r="O31" s="2">
        <f t="shared" si="12"/>
        <v>4.772577999723211</v>
      </c>
    </row>
    <row r="32" spans="1:15" x14ac:dyDescent="0.25">
      <c r="A32" s="2"/>
      <c r="B32" s="5"/>
      <c r="C32" s="5"/>
      <c r="D32" s="5"/>
      <c r="E32" s="5"/>
      <c r="F32" s="5"/>
      <c r="H32" s="2" t="s">
        <v>24</v>
      </c>
      <c r="I32" s="2">
        <f>I33-I27-I28</f>
        <v>16</v>
      </c>
      <c r="J32" s="7">
        <f>J33-J29-J27</f>
        <v>0.90281893004115155</v>
      </c>
      <c r="K32" s="7">
        <f t="shared" si="8"/>
        <v>5.6426183127571972E-2</v>
      </c>
      <c r="L32" s="8"/>
      <c r="M32" s="9"/>
      <c r="N32" s="9"/>
      <c r="O32" s="9"/>
    </row>
    <row r="33" spans="1:16" x14ac:dyDescent="0.25">
      <c r="A33" s="2"/>
      <c r="B33" s="5"/>
      <c r="C33" s="5"/>
      <c r="D33" s="5"/>
      <c r="E33" s="5"/>
      <c r="F33" s="5"/>
      <c r="H33" s="2" t="s">
        <v>25</v>
      </c>
      <c r="I33" s="2">
        <f>I20*I21*I22-1</f>
        <v>26</v>
      </c>
      <c r="J33" s="7">
        <f>SUMSQ(B22:D33)-I23</f>
        <v>1.5460699588477347</v>
      </c>
      <c r="K33" s="8"/>
      <c r="L33" s="8"/>
      <c r="M33" s="9"/>
      <c r="N33" s="9"/>
      <c r="O33" s="9"/>
    </row>
    <row r="34" spans="1:16" x14ac:dyDescent="0.25">
      <c r="A34" s="10" t="s">
        <v>26</v>
      </c>
      <c r="B34" s="5">
        <f>SUM(B22:B33)</f>
        <v>7.45</v>
      </c>
      <c r="C34" s="5">
        <f t="shared" ref="C34:F34" si="13">SUM(C22:C33)</f>
        <v>5.9</v>
      </c>
      <c r="D34" s="5">
        <f t="shared" si="13"/>
        <v>5.0666666666666673</v>
      </c>
      <c r="E34" s="5">
        <f t="shared" si="13"/>
        <v>18.416666666666668</v>
      </c>
      <c r="F34" s="5">
        <f t="shared" si="13"/>
        <v>6.1388888888888893</v>
      </c>
    </row>
    <row r="35" spans="1:16" x14ac:dyDescent="0.25">
      <c r="A35" s="2" t="s">
        <v>28</v>
      </c>
      <c r="B35" s="5">
        <f>AVERAGE(B22:B33)</f>
        <v>0.82777777777777783</v>
      </c>
      <c r="C35" s="5">
        <f t="shared" ref="C35:F35" si="14">AVERAGE(C22:C33)</f>
        <v>0.65555555555555556</v>
      </c>
      <c r="D35" s="5">
        <f t="shared" si="14"/>
        <v>0.562962962962963</v>
      </c>
      <c r="E35" s="5"/>
      <c r="F35" s="5">
        <f t="shared" si="14"/>
        <v>0.6820987654320988</v>
      </c>
      <c r="J35">
        <f>SQRT(K32/2)</f>
        <v>0.16796753127847652</v>
      </c>
    </row>
    <row r="37" spans="1:16" x14ac:dyDescent="0.25">
      <c r="A37" s="20" t="s">
        <v>27</v>
      </c>
      <c r="B37" s="20"/>
      <c r="C37" s="20"/>
      <c r="I37" s="11"/>
      <c r="J37" s="11"/>
      <c r="K37" s="11"/>
      <c r="M37" s="11"/>
      <c r="N37" s="11"/>
      <c r="O37" s="11"/>
      <c r="P37" s="11"/>
    </row>
    <row r="38" spans="1:16" x14ac:dyDescent="0.25">
      <c r="A38" s="21" t="s">
        <v>35</v>
      </c>
      <c r="B38" s="23" t="s">
        <v>36</v>
      </c>
      <c r="C38" s="24"/>
      <c r="D38" s="25"/>
      <c r="E38" s="26" t="s">
        <v>26</v>
      </c>
      <c r="F38" s="26" t="s">
        <v>2</v>
      </c>
      <c r="I38" s="12"/>
      <c r="J38" s="11"/>
      <c r="K38" s="11"/>
      <c r="M38" s="11"/>
      <c r="N38" s="11"/>
      <c r="P38" s="11"/>
    </row>
    <row r="39" spans="1:16" x14ac:dyDescent="0.25">
      <c r="A39" s="22"/>
      <c r="B39" s="13" t="s">
        <v>37</v>
      </c>
      <c r="C39" s="13" t="s">
        <v>38</v>
      </c>
      <c r="D39" s="13" t="s">
        <v>39</v>
      </c>
      <c r="E39" s="26"/>
      <c r="F39" s="26"/>
      <c r="M39" s="11"/>
      <c r="N39" s="11"/>
      <c r="P39" s="11"/>
    </row>
    <row r="40" spans="1:16" x14ac:dyDescent="0.25">
      <c r="A40" s="14" t="s">
        <v>41</v>
      </c>
      <c r="B40" s="5">
        <f>E22</f>
        <v>2.35</v>
      </c>
      <c r="C40" s="5">
        <f>E23</f>
        <v>2.7666666666666666</v>
      </c>
      <c r="D40" s="5">
        <f>E24</f>
        <v>2.0666666666666669</v>
      </c>
      <c r="E40" s="5">
        <f>SUM(B40:D40)</f>
        <v>7.1833333333333336</v>
      </c>
      <c r="F40" s="5">
        <f>E40/9</f>
        <v>0.79814814814814816</v>
      </c>
      <c r="I40" s="2" t="s">
        <v>0</v>
      </c>
      <c r="J40" s="2" t="s">
        <v>30</v>
      </c>
      <c r="K40" s="2"/>
      <c r="M40" s="11"/>
      <c r="N40" s="11"/>
      <c r="P40" s="11"/>
    </row>
    <row r="41" spans="1:16" x14ac:dyDescent="0.25">
      <c r="A41" s="14" t="s">
        <v>42</v>
      </c>
      <c r="B41" s="5">
        <f>E25</f>
        <v>2.1333333333333333</v>
      </c>
      <c r="C41" s="5">
        <f>E26</f>
        <v>2.4</v>
      </c>
      <c r="D41" s="5">
        <f>E27</f>
        <v>1.8666666666666667</v>
      </c>
      <c r="E41" s="5">
        <f t="shared" ref="E41:E42" si="15">SUM(B41:D41)</f>
        <v>6.4</v>
      </c>
      <c r="F41" s="5">
        <f t="shared" ref="F41:F42" si="16">E41/9</f>
        <v>0.71111111111111114</v>
      </c>
      <c r="I41" s="2" t="s">
        <v>41</v>
      </c>
      <c r="J41" s="17">
        <f>E40/9</f>
        <v>0.79814814814814816</v>
      </c>
      <c r="K41" s="2"/>
      <c r="M41" s="18"/>
      <c r="N41" s="11"/>
      <c r="P41" s="11"/>
    </row>
    <row r="42" spans="1:16" x14ac:dyDescent="0.25">
      <c r="A42" s="14" t="s">
        <v>43</v>
      </c>
      <c r="B42" s="5">
        <f>E28</f>
        <v>1.4333333333333331</v>
      </c>
      <c r="C42" s="5">
        <f>E29</f>
        <v>1.4666666666666668</v>
      </c>
      <c r="D42" s="5">
        <f>E30</f>
        <v>1.9333333333333333</v>
      </c>
      <c r="E42" s="5">
        <f t="shared" si="15"/>
        <v>4.833333333333333</v>
      </c>
      <c r="F42" s="5">
        <f t="shared" si="16"/>
        <v>0.53703703703703698</v>
      </c>
      <c r="I42" s="2" t="s">
        <v>42</v>
      </c>
      <c r="J42" s="17">
        <f t="shared" ref="J42:J43" si="17">E41/9</f>
        <v>0.71111111111111114</v>
      </c>
      <c r="K42" s="2"/>
      <c r="M42" s="18"/>
      <c r="N42" s="11"/>
      <c r="P42" s="11"/>
    </row>
    <row r="43" spans="1:16" x14ac:dyDescent="0.25">
      <c r="A43" s="15"/>
      <c r="B43" s="5"/>
      <c r="C43" s="5"/>
      <c r="D43" s="5"/>
      <c r="E43" s="5"/>
      <c r="F43" s="5"/>
      <c r="I43" s="2" t="s">
        <v>43</v>
      </c>
      <c r="J43" s="17">
        <f t="shared" si="17"/>
        <v>0.53703703703703698</v>
      </c>
      <c r="K43" s="2"/>
      <c r="M43" s="11"/>
      <c r="N43" s="11"/>
      <c r="P43" s="11"/>
    </row>
    <row r="44" spans="1:16" x14ac:dyDescent="0.25">
      <c r="A44" s="14" t="s">
        <v>26</v>
      </c>
      <c r="B44" s="5">
        <f>SUM(B40:B43)</f>
        <v>5.9166666666666661</v>
      </c>
      <c r="C44" s="5">
        <f>SUM(C40:C43)</f>
        <v>6.6333333333333329</v>
      </c>
      <c r="D44" s="5">
        <f>SUM(D40:D43)</f>
        <v>5.8666666666666671</v>
      </c>
      <c r="E44" s="5">
        <f>SUM(E40:E43)</f>
        <v>18.416666666666668</v>
      </c>
      <c r="F44" s="2"/>
      <c r="I44" s="2"/>
      <c r="J44" s="17"/>
      <c r="K44" s="2"/>
      <c r="N44" s="11"/>
      <c r="P44" s="11"/>
    </row>
    <row r="45" spans="1:16" x14ac:dyDescent="0.25">
      <c r="A45" s="14" t="s">
        <v>2</v>
      </c>
      <c r="B45" s="5">
        <f>B44/9</f>
        <v>0.65740740740740733</v>
      </c>
      <c r="C45" s="5">
        <f>C44/9</f>
        <v>0.73703703703703694</v>
      </c>
      <c r="D45" s="5">
        <f>D44/9</f>
        <v>0.6518518518518519</v>
      </c>
      <c r="E45" s="2"/>
      <c r="F45" s="2"/>
      <c r="G45" t="s">
        <v>40</v>
      </c>
      <c r="H45" s="19">
        <v>4.7859999999999996</v>
      </c>
      <c r="I45" s="2" t="s">
        <v>29</v>
      </c>
      <c r="J45" s="17">
        <f>H45*(K32/9)^0.5</f>
        <v>0.37895860808548665</v>
      </c>
      <c r="K45" s="2"/>
      <c r="M45" s="16"/>
      <c r="N45" s="11"/>
      <c r="P45" s="11"/>
    </row>
    <row r="46" spans="1:16" x14ac:dyDescent="0.25">
      <c r="M46" s="11"/>
      <c r="N46" s="11"/>
      <c r="P46" s="11"/>
    </row>
    <row r="47" spans="1:16" x14ac:dyDescent="0.25">
      <c r="I47" t="s">
        <v>37</v>
      </c>
      <c r="J47">
        <f>B44/9</f>
        <v>0.65740740740740733</v>
      </c>
      <c r="M47" s="11"/>
      <c r="N47" s="11"/>
      <c r="P47" s="11"/>
    </row>
    <row r="48" spans="1:16" x14ac:dyDescent="0.25">
      <c r="I48" t="s">
        <v>38</v>
      </c>
      <c r="J48">
        <f>C44/9</f>
        <v>0.73703703703703694</v>
      </c>
      <c r="M48" s="11"/>
      <c r="N48" s="11"/>
      <c r="P48" s="11"/>
    </row>
    <row r="49" spans="7:16" x14ac:dyDescent="0.25">
      <c r="I49" t="s">
        <v>39</v>
      </c>
      <c r="J49">
        <f>D44/9</f>
        <v>0.6518518518518519</v>
      </c>
      <c r="M49" s="11"/>
      <c r="N49" s="11"/>
      <c r="P49" s="11"/>
    </row>
    <row r="51" spans="7:16" x14ac:dyDescent="0.25">
      <c r="G51" t="s">
        <v>40</v>
      </c>
      <c r="H51">
        <v>4.7859999999999996</v>
      </c>
      <c r="I51" t="s">
        <v>29</v>
      </c>
      <c r="J51">
        <f>H51*(K32/9)^0.5</f>
        <v>0.37895860808548665</v>
      </c>
    </row>
  </sheetData>
  <mergeCells count="19">
    <mergeCell ref="M3:M4"/>
    <mergeCell ref="N3:P3"/>
    <mergeCell ref="Q3:Q4"/>
    <mergeCell ref="A19:E19"/>
    <mergeCell ref="A20:A21"/>
    <mergeCell ref="B20:D20"/>
    <mergeCell ref="E20:E21"/>
    <mergeCell ref="F20:F21"/>
    <mergeCell ref="A3:A4"/>
    <mergeCell ref="B3:D3"/>
    <mergeCell ref="E3:E4"/>
    <mergeCell ref="G3:G4"/>
    <mergeCell ref="H3:J3"/>
    <mergeCell ref="K3:K4"/>
    <mergeCell ref="A37:C37"/>
    <mergeCell ref="A38:A39"/>
    <mergeCell ref="B38:D38"/>
    <mergeCell ref="E38:E39"/>
    <mergeCell ref="F38:F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Wahyu Arie</cp:lastModifiedBy>
  <dcterms:created xsi:type="dcterms:W3CDTF">2023-01-14T04:04:14Z</dcterms:created>
  <dcterms:modified xsi:type="dcterms:W3CDTF">2023-05-23T05:05:26Z</dcterms:modified>
</cp:coreProperties>
</file>